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<sst xmlns="http://schemas.openxmlformats.org/spreadsheetml/2006/main" count="832" uniqueCount="66">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</sst>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Z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1" sqref="J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C7+E7+K7-AG16-AG25</f>
        <v>9346.399999999987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48955.7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>
        <v>3391.5</v>
      </c>
      <c r="H8" s="173">
        <v>6774.6</v>
      </c>
      <c r="I8" s="173">
        <v>18320.1</v>
      </c>
      <c r="J8" s="173">
        <v>9346.5</v>
      </c>
      <c r="K8" s="173">
        <v>4163.1</v>
      </c>
      <c r="L8" s="173"/>
      <c r="M8" s="173"/>
      <c r="N8" s="173"/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34464.90662000019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189487</v>
      </c>
      <c r="C9" s="178">
        <f t="shared" si="0"/>
        <v>67226.46300000006</v>
      </c>
      <c r="D9" s="179">
        <f t="shared" si="0"/>
        <v>18523</v>
      </c>
      <c r="E9" s="179">
        <f t="shared" si="0"/>
        <v>7287.4</v>
      </c>
      <c r="F9" s="179">
        <f t="shared" si="0"/>
        <v>5701.399999999999</v>
      </c>
      <c r="G9" s="179">
        <f t="shared" si="0"/>
        <v>3391.4</v>
      </c>
      <c r="H9" s="179">
        <f>H10+H15+H24+H33+H47+H52+H54+H61+H62+H71+H72+H88+H76+H81+H83+H82+H69+H89+H90+H91+H70+H40+H92</f>
        <v>7572.599999999999</v>
      </c>
      <c r="I9" s="179">
        <f t="shared" si="0"/>
        <v>17610.3</v>
      </c>
      <c r="J9" s="179">
        <f t="shared" si="0"/>
        <v>1040.1999999999998</v>
      </c>
      <c r="K9" s="179">
        <f t="shared" si="0"/>
        <v>3916.2</v>
      </c>
      <c r="L9" s="179">
        <f t="shared" si="0"/>
        <v>0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65042.5</v>
      </c>
      <c r="AH9" s="179">
        <f>AH10+AH15+AH24+AH33+AH47+AH52+AH54+AH61+AH62+AH71+AH72+AH76+AH88+AH81+AH83+AH82+AH69+AH89+AH91+AH90+AH70+AH40+AH92</f>
        <v>191670.96300000002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>
        <v>252.7</v>
      </c>
      <c r="H10" s="139">
        <v>47.1</v>
      </c>
      <c r="I10" s="139">
        <v>26.1</v>
      </c>
      <c r="J10" s="139">
        <v>10.5</v>
      </c>
      <c r="K10" s="180">
        <v>1831.8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3541.7999999999997</v>
      </c>
      <c r="AH10" s="139">
        <f>B10+C10-AG10</f>
        <v>22102.6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>
        <v>247.2</v>
      </c>
      <c r="H11" s="139"/>
      <c r="I11" s="139"/>
      <c r="J11" s="139"/>
      <c r="K11" s="139">
        <v>1788.6</v>
      </c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2883.1</v>
      </c>
      <c r="AH11" s="139">
        <f>B11+C11-AG11</f>
        <v>20345.000000000007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>
        <v>23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94.3</v>
      </c>
      <c r="AH12" s="139">
        <f>B12+C12-AG12</f>
        <v>38.8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5.5</v>
      </c>
      <c r="H14" s="139">
        <f>H10-H11-H12-H13</f>
        <v>24.1</v>
      </c>
      <c r="I14" s="139">
        <f t="shared" si="2"/>
        <v>26.1</v>
      </c>
      <c r="J14" s="139">
        <f t="shared" si="2"/>
        <v>10.5</v>
      </c>
      <c r="K14" s="139">
        <f t="shared" si="2"/>
        <v>43.200000000000045</v>
      </c>
      <c r="L14" s="139">
        <f t="shared" si="2"/>
        <v>0</v>
      </c>
      <c r="M14" s="139">
        <f t="shared" si="2"/>
        <v>0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564.4000000000001</v>
      </c>
      <c r="AH14" s="139">
        <f>AH10-AH11-AH12-AH13</f>
        <v>1718.7999999999913</v>
      </c>
      <c r="AJ14" s="141"/>
    </row>
    <row r="15" spans="1:36" s="140" customFormat="1" ht="15" customHeight="1">
      <c r="A15" s="143" t="s">
        <v>6</v>
      </c>
      <c r="B15" s="138">
        <f>41794.5-150.8</f>
        <v>41643.7</v>
      </c>
      <c r="C15" s="138">
        <v>29268.100000000035</v>
      </c>
      <c r="D15" s="144"/>
      <c r="E15" s="144">
        <v>4031.4</v>
      </c>
      <c r="F15" s="139">
        <f>1283.3+847.7</f>
        <v>2131</v>
      </c>
      <c r="G15" s="139">
        <v>64.1</v>
      </c>
      <c r="H15" s="139">
        <f>956.3+88.2</f>
        <v>1044.5</v>
      </c>
      <c r="I15" s="139">
        <v>636.8</v>
      </c>
      <c r="J15" s="139">
        <f>447.5+19.9+0.1</f>
        <v>467.5</v>
      </c>
      <c r="K15" s="139">
        <f>5.4+1.9</f>
        <v>7.300000000000001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8382.599999999999</v>
      </c>
      <c r="AH15" s="139">
        <f aca="true" t="shared" si="3" ref="AH15:AH31">B15+C15-AG15</f>
        <v>62529.20000000003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>
        <v>4031.4</v>
      </c>
      <c r="F16" s="148">
        <v>847.7</v>
      </c>
      <c r="G16" s="148"/>
      <c r="H16" s="148">
        <v>88.2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4967.3</v>
      </c>
      <c r="AH16" s="147">
        <f t="shared" si="3"/>
        <v>8062.900000000002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>
        <v>4031.4</v>
      </c>
      <c r="F17" s="139">
        <f>1107.9+847.7</f>
        <v>1955.6000000000001</v>
      </c>
      <c r="G17" s="139"/>
      <c r="H17" s="139">
        <f>42.4+88.2</f>
        <v>130.6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6117.6</v>
      </c>
      <c r="AH17" s="139">
        <f t="shared" si="3"/>
        <v>40303.959999999985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>
        <v>0.5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0.5</v>
      </c>
      <c r="AH18" s="139">
        <f t="shared" si="3"/>
        <v>14.100000000000001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>
        <v>23.1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23.3</v>
      </c>
      <c r="AH19" s="139">
        <f t="shared" si="3"/>
        <v>2457.199999999998</v>
      </c>
      <c r="AJ19" s="141"/>
    </row>
    <row r="20" spans="1:36" s="140" customFormat="1" ht="15.75">
      <c r="A20" s="137" t="s">
        <v>2</v>
      </c>
      <c r="B20" s="138">
        <f>1345.8-150.8</f>
        <v>1195</v>
      </c>
      <c r="C20" s="138">
        <v>7699.5</v>
      </c>
      <c r="D20" s="139"/>
      <c r="E20" s="139"/>
      <c r="F20" s="139">
        <v>114.6</v>
      </c>
      <c r="G20" s="139">
        <v>64.1</v>
      </c>
      <c r="H20" s="139">
        <v>132.3</v>
      </c>
      <c r="I20" s="139">
        <v>525.1</v>
      </c>
      <c r="J20" s="139">
        <f>375.5+19.9+0.1</f>
        <v>395.5</v>
      </c>
      <c r="K20" s="139">
        <v>1.9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1233.5</v>
      </c>
      <c r="AH20" s="139">
        <f t="shared" si="3"/>
        <v>7661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>
        <f>114.8+47.7</f>
        <v>162.5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162.5</v>
      </c>
      <c r="AH21" s="139">
        <f t="shared" si="3"/>
        <v>1413.1999999999998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596</v>
      </c>
      <c r="I23" s="139">
        <f t="shared" si="4"/>
        <v>111.69999999999993</v>
      </c>
      <c r="J23" s="139">
        <f t="shared" si="4"/>
        <v>71.5</v>
      </c>
      <c r="K23" s="139">
        <f t="shared" si="4"/>
        <v>5.4</v>
      </c>
      <c r="L23" s="139">
        <f t="shared" si="4"/>
        <v>0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845.1999999999998</v>
      </c>
      <c r="AH23" s="139">
        <f>B23+C23-AG23</f>
        <v>10679.699999999997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>
        <f>954.5+699.4</f>
        <v>1653.9</v>
      </c>
      <c r="I24" s="139"/>
      <c r="J24" s="139">
        <v>0.9</v>
      </c>
      <c r="K24" s="139">
        <v>64.6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2869.4</v>
      </c>
      <c r="AH24" s="139">
        <f t="shared" si="3"/>
        <v>49659.96300000002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>
        <v>699.4</v>
      </c>
      <c r="I25" s="148"/>
      <c r="J25" s="148">
        <v>0.9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1850.3000000000002</v>
      </c>
      <c r="AH25" s="147">
        <f t="shared" si="3"/>
        <v>15344.400000000001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1653.9</v>
      </c>
      <c r="I32" s="139">
        <f t="shared" si="5"/>
        <v>0</v>
      </c>
      <c r="J32" s="139">
        <f t="shared" si="5"/>
        <v>0.9</v>
      </c>
      <c r="K32" s="139">
        <f t="shared" si="5"/>
        <v>64.6</v>
      </c>
      <c r="L32" s="139">
        <f t="shared" si="5"/>
        <v>0</v>
      </c>
      <c r="M32" s="139">
        <f t="shared" si="5"/>
        <v>0</v>
      </c>
      <c r="N32" s="139">
        <f t="shared" si="5"/>
        <v>0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2869.4</v>
      </c>
      <c r="AH32" s="139">
        <f>AH24-AH30</f>
        <v>49569.163000000015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>
        <v>647.3</v>
      </c>
      <c r="I33" s="139"/>
      <c r="J33" s="139">
        <v>146.2</v>
      </c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793.5</v>
      </c>
      <c r="AH33" s="139">
        <f aca="true" t="shared" si="6" ref="AH33:AH38">B33+C33-AG33</f>
        <v>2376.6000000000004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0</v>
      </c>
      <c r="AH34" s="139">
        <f t="shared" si="6"/>
        <v>392.7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</v>
      </c>
      <c r="AH36" s="139">
        <f t="shared" si="6"/>
        <v>74.7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>
        <v>494.9</v>
      </c>
      <c r="I37" s="139"/>
      <c r="J37" s="139">
        <v>146.2</v>
      </c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641.0999999999999</v>
      </c>
      <c r="AH37" s="139">
        <f t="shared" si="6"/>
        <v>1694.4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152.39999999999998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0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152.39999999999998</v>
      </c>
      <c r="AH39" s="139">
        <f>AH33-AH34-AH36-AH38-AH35-AH37</f>
        <v>146.30000000000018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39.3</v>
      </c>
      <c r="AH40" s="139">
        <f aca="true" t="shared" si="8" ref="AH40:AH45">B40+C40-AG40</f>
        <v>1664.8000000000002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0</v>
      </c>
      <c r="AH41" s="139">
        <f t="shared" si="8"/>
        <v>1401.9999999999993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0</v>
      </c>
      <c r="AH43" s="139">
        <f t="shared" si="8"/>
        <v>13.300000000000004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4</v>
      </c>
      <c r="AH44" s="139">
        <f t="shared" si="8"/>
        <v>169.10000000000005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34.4</v>
      </c>
      <c r="AH46" s="139">
        <f>AH40-AH41-AH42-AH43-AH44-AH45</f>
        <v>80.4000000000008</v>
      </c>
      <c r="AJ46" s="141"/>
    </row>
    <row r="47" spans="1:36" s="140" customFormat="1" ht="17.25" customHeight="1">
      <c r="A47" s="143" t="s">
        <v>43</v>
      </c>
      <c r="B47" s="142">
        <f>8106.7-26.4</f>
        <v>8080.3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>
        <v>1.8</v>
      </c>
      <c r="I47" s="152">
        <v>275.5</v>
      </c>
      <c r="J47" s="152">
        <v>317</v>
      </c>
      <c r="K47" s="152">
        <v>1.4</v>
      </c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2229</v>
      </c>
      <c r="AH47" s="139">
        <f>B47+C47-AG47</f>
        <v>8840.2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0</v>
      </c>
      <c r="AH48" s="139">
        <f>B48+C48-AG48</f>
        <v>158.60000000000002</v>
      </c>
      <c r="AJ48" s="141"/>
    </row>
    <row r="49" spans="1:36" s="140" customFormat="1" ht="15.75">
      <c r="A49" s="137" t="s">
        <v>16</v>
      </c>
      <c r="B49" s="138">
        <f>7410.5-112</f>
        <v>7298.5</v>
      </c>
      <c r="C49" s="138">
        <v>2121.5000000000036</v>
      </c>
      <c r="D49" s="139"/>
      <c r="E49" s="139"/>
      <c r="F49" s="139">
        <v>1559.4</v>
      </c>
      <c r="G49" s="139"/>
      <c r="H49" s="139">
        <v>1.8</v>
      </c>
      <c r="I49" s="139">
        <f>223.8+10+38.2</f>
        <v>272</v>
      </c>
      <c r="J49" s="139">
        <v>307.2</v>
      </c>
      <c r="K49" s="139">
        <v>1.4</v>
      </c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2141.8</v>
      </c>
      <c r="AH49" s="139">
        <f>B49+C49-AG49</f>
        <v>7278.2000000000035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3.5</v>
      </c>
      <c r="J51" s="139">
        <f t="shared" si="10"/>
        <v>9.800000000000011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0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87.19999999999983</v>
      </c>
      <c r="AH51" s="139">
        <f>AH47-AH49-AH48</f>
        <v>1403.3999999999974</v>
      </c>
      <c r="AJ51" s="141"/>
    </row>
    <row r="52" spans="1:36" s="140" customFormat="1" ht="15" customHeight="1">
      <c r="A52" s="143" t="s">
        <v>0</v>
      </c>
      <c r="B52" s="138">
        <f>12178.3-243</f>
        <v>11935.3</v>
      </c>
      <c r="C52" s="138">
        <v>2986.9999999999973</v>
      </c>
      <c r="D52" s="139"/>
      <c r="E52" s="139">
        <v>83.7</v>
      </c>
      <c r="F52" s="139">
        <v>1947.1</v>
      </c>
      <c r="G52" s="139">
        <v>120.8</v>
      </c>
      <c r="H52" s="139">
        <v>2138.3</v>
      </c>
      <c r="I52" s="139">
        <v>316.7</v>
      </c>
      <c r="J52" s="139">
        <v>8.7</v>
      </c>
      <c r="K52" s="139">
        <v>5.2</v>
      </c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4620.499999999999</v>
      </c>
      <c r="AH52" s="139">
        <f aca="true" t="shared" si="11" ref="AH52:AH59">B52+C52-AG52</f>
        <v>10301.799999999996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>
        <v>35.3</v>
      </c>
      <c r="H53" s="139"/>
      <c r="I53" s="139">
        <v>47.9</v>
      </c>
      <c r="J53" s="139">
        <v>8.7</v>
      </c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852.7</v>
      </c>
      <c r="AH53" s="139">
        <f t="shared" si="11"/>
        <v>1010.2999999999995</v>
      </c>
      <c r="AJ53" s="141"/>
    </row>
    <row r="54" spans="1:36" s="140" customFormat="1" ht="15" customHeight="1">
      <c r="A54" s="143" t="s">
        <v>9</v>
      </c>
      <c r="B54" s="151">
        <f>1909.6+16.9+150.8</f>
        <v>2077.3</v>
      </c>
      <c r="C54" s="138">
        <v>1168.1999999999998</v>
      </c>
      <c r="D54" s="139"/>
      <c r="E54" s="139">
        <v>185.8</v>
      </c>
      <c r="F54" s="139">
        <v>4.3</v>
      </c>
      <c r="G54" s="139">
        <v>148.9</v>
      </c>
      <c r="H54" s="139"/>
      <c r="I54" s="139">
        <v>148.4</v>
      </c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487.4</v>
      </c>
      <c r="AH54" s="139">
        <f t="shared" si="11"/>
        <v>2758.1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>
        <v>120.7</v>
      </c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125</v>
      </c>
      <c r="AH55" s="139">
        <f t="shared" si="11"/>
        <v>1417.6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752.8000000000002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148.9</v>
      </c>
      <c r="H60" s="139">
        <f>H54-H55-H57-H59-H56-H58</f>
        <v>0</v>
      </c>
      <c r="I60" s="139">
        <f t="shared" si="12"/>
        <v>27.700000000000003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362.4</v>
      </c>
      <c r="AH60" s="139">
        <f>AH54-AH55-AH57-AH59-AH56-AH58</f>
        <v>1081.5000000000002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>
        <v>20.4</v>
      </c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20.4</v>
      </c>
      <c r="AH61" s="139">
        <f aca="true" t="shared" si="14" ref="AH61:AH67">B61+C61-AG61</f>
        <v>126.89999999999998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>
        <v>4</v>
      </c>
      <c r="H62" s="139">
        <v>175.2</v>
      </c>
      <c r="I62" s="139"/>
      <c r="J62" s="139">
        <v>42.8</v>
      </c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415</v>
      </c>
      <c r="AH62" s="139">
        <f t="shared" si="14"/>
        <v>8781.3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193</v>
      </c>
      <c r="AH63" s="139">
        <f t="shared" si="14"/>
        <v>3242.9999999999995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>
        <v>84.1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84.1</v>
      </c>
      <c r="AH65" s="139">
        <f t="shared" si="14"/>
        <v>945.8000000000001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>
        <v>0.4</v>
      </c>
      <c r="I66" s="139"/>
      <c r="J66" s="139">
        <v>17.9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18.299999999999997</v>
      </c>
      <c r="AH66" s="139">
        <f t="shared" si="14"/>
        <v>116.69999999999997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4</v>
      </c>
      <c r="H68" s="139">
        <f>H62-H63-H66-H67-H65-H64</f>
        <v>90.69999999999999</v>
      </c>
      <c r="I68" s="139">
        <f t="shared" si="15"/>
        <v>0</v>
      </c>
      <c r="J68" s="139">
        <f t="shared" si="15"/>
        <v>24.9</v>
      </c>
      <c r="K68" s="139">
        <f t="shared" si="15"/>
        <v>0</v>
      </c>
      <c r="L68" s="139">
        <f t="shared" si="15"/>
        <v>0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119.6</v>
      </c>
      <c r="AH68" s="139">
        <f>AH62-AH63-AH66-AH67-AH65-AH64</f>
        <v>3600.0999999999995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0</v>
      </c>
      <c r="AH71" s="181">
        <f t="shared" si="16"/>
        <v>1458.5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>
        <v>65.9</v>
      </c>
      <c r="I72" s="139"/>
      <c r="J72" s="139">
        <v>26.2</v>
      </c>
      <c r="K72" s="139">
        <v>1.7</v>
      </c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274</v>
      </c>
      <c r="AH72" s="181">
        <f t="shared" si="16"/>
        <v>3928.3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>
        <f>60+4.8</f>
        <v>64.8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75.89999999999999</v>
      </c>
      <c r="AH74" s="181">
        <f t="shared" si="16"/>
        <v>640.5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>
        <v>1.4</v>
      </c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1.4</v>
      </c>
      <c r="AH75" s="181">
        <f t="shared" si="16"/>
        <v>149.39999999999998</v>
      </c>
      <c r="AJ75" s="141"/>
    </row>
    <row r="76" spans="1:36" s="192" customFormat="1" ht="15.75">
      <c r="A76" s="183" t="s">
        <v>48</v>
      </c>
      <c r="B76" s="138">
        <f>743.8+242.3</f>
        <v>986.0999999999999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>
        <v>117.4</v>
      </c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138.8</v>
      </c>
      <c r="AH76" s="181">
        <f t="shared" si="16"/>
        <v>891.0999999999999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>
        <v>115.1</v>
      </c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136</v>
      </c>
      <c r="AH77" s="181">
        <f t="shared" si="16"/>
        <v>80.49999999999997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</f>
        <v>17759.4</v>
      </c>
      <c r="C89" s="138">
        <v>828.5</v>
      </c>
      <c r="D89" s="139"/>
      <c r="E89" s="139"/>
      <c r="F89" s="139">
        <v>1551.1</v>
      </c>
      <c r="G89" s="139">
        <v>4423</v>
      </c>
      <c r="H89" s="139">
        <v>1571.7</v>
      </c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7545.8</v>
      </c>
      <c r="AH89" s="139">
        <f t="shared" si="16"/>
        <v>11042.100000000002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>
        <v>1886.8</v>
      </c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1886.8</v>
      </c>
      <c r="AH90" s="139">
        <f t="shared" si="16"/>
        <v>3773.5999999999995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33109.6+400+164.1-3215.3+0.1</f>
        <v>30458.499999999996</v>
      </c>
      <c r="C92" s="138">
        <v>0</v>
      </c>
      <c r="D92" s="139">
        <v>18523</v>
      </c>
      <c r="E92" s="139">
        <v>1876.7</v>
      </c>
      <c r="F92" s="139">
        <v>-4752.8</v>
      </c>
      <c r="G92" s="139">
        <v>-1622.1</v>
      </c>
      <c r="H92" s="139">
        <v>226.9</v>
      </c>
      <c r="I92" s="139">
        <v>16206.8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30458.5</v>
      </c>
      <c r="AH92" s="139">
        <f t="shared" si="16"/>
        <v>0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189487</v>
      </c>
      <c r="C94" s="186">
        <f t="shared" si="17"/>
        <v>67226.46300000006</v>
      </c>
      <c r="D94" s="187">
        <f t="shared" si="17"/>
        <v>18523</v>
      </c>
      <c r="E94" s="187">
        <f t="shared" si="17"/>
        <v>7287.4</v>
      </c>
      <c r="F94" s="187">
        <f t="shared" si="17"/>
        <v>5701.399999999999</v>
      </c>
      <c r="G94" s="187">
        <f t="shared" si="17"/>
        <v>3391.4</v>
      </c>
      <c r="H94" s="187">
        <f>H10+H15+H24+H33+H47+H52+H54+H61+H62+H69+H71+H72+H76+H81+H82+H83+H88+H89+H90+H91+H40+H92+H70</f>
        <v>7572.599999999999</v>
      </c>
      <c r="I94" s="187">
        <f t="shared" si="17"/>
        <v>17610.3</v>
      </c>
      <c r="J94" s="187">
        <f t="shared" si="17"/>
        <v>1040.1999999999998</v>
      </c>
      <c r="K94" s="187">
        <f t="shared" si="17"/>
        <v>3916.2</v>
      </c>
      <c r="L94" s="187">
        <f t="shared" si="17"/>
        <v>0</v>
      </c>
      <c r="M94" s="187">
        <f t="shared" si="17"/>
        <v>0</v>
      </c>
      <c r="N94" s="187">
        <f t="shared" si="17"/>
        <v>0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65042.5</v>
      </c>
      <c r="AH94" s="187">
        <f>AH10+AH15+AH24+AH33+AH47+AH52+AH54+AH61+AH62+AH69+AH71+AH72+AH76+AH81+AH82+AH83+AH88+AH89+AH90+AH91+AH70+AH40+AH92</f>
        <v>191670.96300000002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4609.6</v>
      </c>
      <c r="F95" s="139">
        <f t="shared" si="18"/>
        <v>2442.9000000000005</v>
      </c>
      <c r="G95" s="139">
        <f t="shared" si="18"/>
        <v>247.2</v>
      </c>
      <c r="H95" s="139">
        <f>H11+H17+H26+H34+H55+H63+H73+H41+H77+H48</f>
        <v>130.6</v>
      </c>
      <c r="I95" s="139">
        <f t="shared" si="18"/>
        <v>120.7</v>
      </c>
      <c r="J95" s="139">
        <f t="shared" si="18"/>
        <v>0</v>
      </c>
      <c r="K95" s="139">
        <f t="shared" si="18"/>
        <v>1903.6999999999998</v>
      </c>
      <c r="L95" s="139">
        <f t="shared" si="18"/>
        <v>0</v>
      </c>
      <c r="M95" s="139">
        <f t="shared" si="18"/>
        <v>0</v>
      </c>
      <c r="N95" s="139">
        <f t="shared" si="18"/>
        <v>0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9454.7</v>
      </c>
      <c r="AH95" s="139">
        <f>B95+C95-AG95</f>
        <v>67343.35999999999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3273.7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99.39999999999999</v>
      </c>
      <c r="H96" s="139">
        <f>H12+H20+H29+H36+H57+H66+H44+H80+H74+H53</f>
        <v>220.5</v>
      </c>
      <c r="I96" s="139">
        <f t="shared" si="19"/>
        <v>573</v>
      </c>
      <c r="J96" s="139">
        <f t="shared" si="19"/>
        <v>422.09999999999997</v>
      </c>
      <c r="K96" s="139">
        <f t="shared" si="19"/>
        <v>1.9</v>
      </c>
      <c r="L96" s="139">
        <f t="shared" si="19"/>
        <v>0</v>
      </c>
      <c r="M96" s="139">
        <f t="shared" si="19"/>
        <v>0</v>
      </c>
      <c r="N96" s="139">
        <f t="shared" si="19"/>
        <v>0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2279.2000000000003</v>
      </c>
      <c r="AH96" s="139">
        <f>B96+C96-AG96</f>
        <v>9918.399999999998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0.5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1.4</v>
      </c>
      <c r="AH97" s="139">
        <f>B97+C97-AG97</f>
        <v>14.100000000000001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107.19999999999999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0</v>
      </c>
      <c r="M98" s="139">
        <f t="shared" si="21"/>
        <v>0</v>
      </c>
      <c r="N98" s="139">
        <f t="shared" si="21"/>
        <v>0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107.39999999999999</v>
      </c>
      <c r="AH98" s="139">
        <f>B98+C98-AG98</f>
        <v>3484.799999999998</v>
      </c>
    </row>
    <row r="99" spans="1:34" s="18" customFormat="1" ht="15.75">
      <c r="A99" s="137" t="s">
        <v>16</v>
      </c>
      <c r="B99" s="138">
        <f>B21+B30+B49+B37+B58+B13+B75+B67</f>
        <v>10255.400000000001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659.2</v>
      </c>
      <c r="I99" s="139">
        <f t="shared" si="22"/>
        <v>272</v>
      </c>
      <c r="J99" s="139">
        <f t="shared" si="22"/>
        <v>453.4</v>
      </c>
      <c r="K99" s="139">
        <f t="shared" si="22"/>
        <v>2.8</v>
      </c>
      <c r="L99" s="139">
        <f t="shared" si="22"/>
        <v>0</v>
      </c>
      <c r="M99" s="139">
        <f t="shared" si="22"/>
        <v>0</v>
      </c>
      <c r="N99" s="139">
        <f t="shared" si="22"/>
        <v>0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2946.8000000000006</v>
      </c>
      <c r="AH99" s="139">
        <f>B99+C99-AG99</f>
        <v>11555.500000000004</v>
      </c>
    </row>
    <row r="100" spans="1:34" ht="12.75">
      <c r="A100" s="188" t="s">
        <v>35</v>
      </c>
      <c r="B100" s="189">
        <f>B94-B95-B96-B97-B98-B99</f>
        <v>115401.20000000001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2594.0999999999995</v>
      </c>
      <c r="F100" s="190">
        <f t="shared" si="24"/>
        <v>819.3999999999983</v>
      </c>
      <c r="G100" s="190">
        <f t="shared" si="24"/>
        <v>3044.8</v>
      </c>
      <c r="H100" s="190">
        <f>H94-H95-H96-H97-H98-H99</f>
        <v>6455.099999999999</v>
      </c>
      <c r="I100" s="190">
        <f t="shared" si="24"/>
        <v>16644.6</v>
      </c>
      <c r="J100" s="190">
        <f t="shared" si="24"/>
        <v>164.19999999999993</v>
      </c>
      <c r="K100" s="190">
        <f t="shared" si="24"/>
        <v>2007.8</v>
      </c>
      <c r="L100" s="190">
        <f t="shared" si="24"/>
        <v>0</v>
      </c>
      <c r="M100" s="190">
        <f t="shared" si="24"/>
        <v>0</v>
      </c>
      <c r="N100" s="190">
        <f t="shared" si="24"/>
        <v>0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50253</v>
      </c>
      <c r="AH100" s="190">
        <f>AH94-AH95-AH96-AH97-AH98-AH99</f>
        <v>99354.80300000003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2019-07-05T11:45:00Z</cp:lastPrinted>
  <dcterms:created xsi:type="dcterms:W3CDTF">2002-11-05T08:53:00Z</dcterms:created>
  <dcterms:modified xsi:type="dcterms:W3CDTF">2019-07-10T12:59:01Z</dcterms:modified>
  <cp:category/>
  <cp:version/>
  <cp:contentType/>
  <cp:contentStatus/>
</cp:coreProperties>
</file>